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270" windowWidth="13965" windowHeight="7740" activeTab="0"/>
  </bookViews>
  <sheets>
    <sheet name="改正条例" sheetId="1" r:id="rId1"/>
  </sheets>
  <definedNames>
    <definedName name="_xlnm.Print_Titles" localSheetId="0">'改正条例'!$1:$3</definedName>
  </definedNames>
  <calcPr fullCalcOnLoad="1"/>
</workbook>
</file>

<file path=xl/sharedStrings.xml><?xml version="1.0" encoding="utf-8"?>
<sst xmlns="http://schemas.openxmlformats.org/spreadsheetml/2006/main" count="171" uniqueCount="150">
  <si>
    <t>旧岡山市</t>
  </si>
  <si>
    <t>旧御津町</t>
  </si>
  <si>
    <t>旧灘崎町</t>
  </si>
  <si>
    <t>旧倉敷市</t>
  </si>
  <si>
    <t>旧船穂町</t>
  </si>
  <si>
    <t>旧真備町</t>
  </si>
  <si>
    <t>旧津山市</t>
  </si>
  <si>
    <t>旧加茂町</t>
  </si>
  <si>
    <t>旧阿波村</t>
  </si>
  <si>
    <t>旧勝北町</t>
  </si>
  <si>
    <t>旧久米町</t>
  </si>
  <si>
    <t>玉野市</t>
  </si>
  <si>
    <t>笠岡市</t>
  </si>
  <si>
    <t>旧井原市</t>
  </si>
  <si>
    <t>旧美星町</t>
  </si>
  <si>
    <t>旧芳井町</t>
  </si>
  <si>
    <t>旧総社市</t>
  </si>
  <si>
    <t>旧山手村</t>
  </si>
  <si>
    <t>旧清音村</t>
  </si>
  <si>
    <t>旧高梁市</t>
  </si>
  <si>
    <t>旧有漢町</t>
  </si>
  <si>
    <t>旧成羽町</t>
  </si>
  <si>
    <t>旧川上町</t>
  </si>
  <si>
    <t>旧備中町</t>
  </si>
  <si>
    <t>旧新見市</t>
  </si>
  <si>
    <t>旧大佐町</t>
  </si>
  <si>
    <t>旧神郷町</t>
  </si>
  <si>
    <t>旧哲多町</t>
  </si>
  <si>
    <t>旧哲西町</t>
  </si>
  <si>
    <t>旧備前市</t>
  </si>
  <si>
    <t>旧日生町</t>
  </si>
  <si>
    <t>旧吉永町</t>
  </si>
  <si>
    <t>旧牛窓町</t>
  </si>
  <si>
    <t>旧邑久町</t>
  </si>
  <si>
    <t>旧長船町</t>
  </si>
  <si>
    <t>旧山陽町</t>
  </si>
  <si>
    <t>旧赤坂町</t>
  </si>
  <si>
    <t>旧熊山町</t>
  </si>
  <si>
    <t>旧吉井町</t>
  </si>
  <si>
    <t>旧北房町</t>
  </si>
  <si>
    <t>旧勝山町</t>
  </si>
  <si>
    <t>旧落合町</t>
  </si>
  <si>
    <t>旧湯原町</t>
  </si>
  <si>
    <t>旧久世町</t>
  </si>
  <si>
    <t>旧美甘村</t>
  </si>
  <si>
    <t>旧川上村</t>
  </si>
  <si>
    <t>旧八束村</t>
  </si>
  <si>
    <t>旧中和村</t>
  </si>
  <si>
    <t>旧勝田町</t>
  </si>
  <si>
    <t>旧大原町</t>
  </si>
  <si>
    <t>旧東粟倉村</t>
  </si>
  <si>
    <t>旧美作町</t>
  </si>
  <si>
    <t>旧作東町</t>
  </si>
  <si>
    <t>旧英田町</t>
  </si>
  <si>
    <t>建部町</t>
  </si>
  <si>
    <t>瀬戸町</t>
  </si>
  <si>
    <t>早島町</t>
  </si>
  <si>
    <t>里庄町</t>
  </si>
  <si>
    <t>矢掛町</t>
  </si>
  <si>
    <t>新庄村</t>
  </si>
  <si>
    <t>旧富村</t>
  </si>
  <si>
    <t>旧奥津町</t>
  </si>
  <si>
    <t>旧上斎原村</t>
  </si>
  <si>
    <t>旧鏡野町</t>
  </si>
  <si>
    <t>勝央町</t>
  </si>
  <si>
    <t>奈義町</t>
  </si>
  <si>
    <t>西粟倉村</t>
  </si>
  <si>
    <t>久米南町</t>
  </si>
  <si>
    <t>旧中央町</t>
  </si>
  <si>
    <t>旧旭町</t>
  </si>
  <si>
    <t>旧柵原町</t>
  </si>
  <si>
    <t>旧加茂川町</t>
  </si>
  <si>
    <t>旧賀陽町</t>
  </si>
  <si>
    <t>平成17年国政調査
（速報値）</t>
  </si>
  <si>
    <t>人口比例配分議員数</t>
  </si>
  <si>
    <t>岡山市</t>
  </si>
  <si>
    <t>御津郡</t>
  </si>
  <si>
    <t>加賀郡</t>
  </si>
  <si>
    <t>赤磐郡</t>
  </si>
  <si>
    <t>倉敷市</t>
  </si>
  <si>
    <t>都窪郡</t>
  </si>
  <si>
    <t>津山市</t>
  </si>
  <si>
    <t>井原市</t>
  </si>
  <si>
    <t>総社市</t>
  </si>
  <si>
    <t>高梁市</t>
  </si>
  <si>
    <t>新見市</t>
  </si>
  <si>
    <t>備前市</t>
  </si>
  <si>
    <t>旧佐伯町</t>
  </si>
  <si>
    <t>旧和気町</t>
  </si>
  <si>
    <t>和気郡
和気町</t>
  </si>
  <si>
    <t>瀬戸内市</t>
  </si>
  <si>
    <t>赤磐市</t>
  </si>
  <si>
    <t>浅口市</t>
  </si>
  <si>
    <t>浅口郡</t>
  </si>
  <si>
    <t>小田郡</t>
  </si>
  <si>
    <t>真庭市</t>
  </si>
  <si>
    <t>真庭郡</t>
  </si>
  <si>
    <t>久米郡</t>
  </si>
  <si>
    <t>久米郡
美咲町</t>
  </si>
  <si>
    <t>勝田郡</t>
  </si>
  <si>
    <t>美作市</t>
  </si>
  <si>
    <t>英田郡</t>
  </si>
  <si>
    <t>議員1人当たり人口</t>
  </si>
  <si>
    <t>選挙区計</t>
  </si>
  <si>
    <t>選挙区</t>
  </si>
  <si>
    <t>自治体名</t>
  </si>
  <si>
    <t>苫田郡
鏡野町</t>
  </si>
  <si>
    <t>玉野市</t>
  </si>
  <si>
    <t>笠岡市</t>
  </si>
  <si>
    <t>旧金光町</t>
  </si>
  <si>
    <t>旧鴨方町</t>
  </si>
  <si>
    <t>旧寄島町</t>
  </si>
  <si>
    <t>　</t>
  </si>
  <si>
    <t>議員1人当たりの人口</t>
  </si>
  <si>
    <t>合計人口</t>
  </si>
  <si>
    <t>　</t>
  </si>
  <si>
    <t>端数13位</t>
  </si>
  <si>
    <t>端数9位</t>
  </si>
  <si>
    <t>端数2位</t>
  </si>
  <si>
    <t>端数6位</t>
  </si>
  <si>
    <t>端数5位</t>
  </si>
  <si>
    <t>端数3位</t>
  </si>
  <si>
    <t>端数16位</t>
  </si>
  <si>
    <t>端数17位</t>
  </si>
  <si>
    <t>端数8位</t>
  </si>
  <si>
    <t>端数15位</t>
  </si>
  <si>
    <t>端数14位</t>
  </si>
  <si>
    <t>端数12位</t>
  </si>
  <si>
    <t>端数10位</t>
  </si>
  <si>
    <t>端数7位</t>
  </si>
  <si>
    <t>端数11位</t>
  </si>
  <si>
    <t>端数1位</t>
  </si>
  <si>
    <t>一票の最大格差</t>
  </si>
  <si>
    <t>注）端数とは小数点以下のこと</t>
  </si>
  <si>
    <t>端数4位</t>
  </si>
  <si>
    <t>端数18位</t>
  </si>
  <si>
    <t>整数分　46</t>
  </si>
  <si>
    <t>端数分　10</t>
  </si>
  <si>
    <t>新選挙区</t>
  </si>
  <si>
    <t>（真庭郡÷勝田郡）</t>
  </si>
  <si>
    <t>旧選挙区特例区を除いた最大格差</t>
  </si>
  <si>
    <t>旧選挙区最大格差　</t>
  </si>
  <si>
    <r>
      <t>２．８８</t>
    </r>
    <r>
      <rPr>
        <sz val="11"/>
        <rFont val="ＭＳ Ｐ明朝"/>
        <family val="1"/>
      </rPr>
      <t>（総社市÷苫田郡）</t>
    </r>
  </si>
  <si>
    <t>定数比例配分議員数総計</t>
  </si>
  <si>
    <t>配分議員数総計</t>
  </si>
  <si>
    <r>
      <t xml:space="preserve">12
</t>
    </r>
    <r>
      <rPr>
        <b/>
        <sz val="12"/>
        <rFont val="ＭＳ Ｐゴシック"/>
        <family val="3"/>
      </rPr>
      <t>１を津山市苫田郡に配分</t>
    </r>
  </si>
  <si>
    <r>
      <t xml:space="preserve">4
</t>
    </r>
    <r>
      <rPr>
        <b/>
        <sz val="12"/>
        <rFont val="ＭＳ Ｐゴシック"/>
        <family val="3"/>
      </rPr>
      <t>１を岡山一区より配分</t>
    </r>
  </si>
  <si>
    <t xml:space="preserve">1
</t>
  </si>
  <si>
    <t>一票の格差</t>
  </si>
  <si>
    <r>
      <t>４．８１</t>
    </r>
    <r>
      <rPr>
        <sz val="11"/>
        <rFont val="ＭＳ Ｐ明朝"/>
        <family val="1"/>
      </rPr>
      <t>（総社市÷川上郡）</t>
    </r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</si>
</sst>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&quot;△ &quot;#,##0"/>
    <numFmt numFmtId="179" formatCode="0.00;&quot;△ &quot;0.00"/>
    <numFmt numFmtId="180" formatCode="0.000000_ "/>
    <numFmt numFmtId="181" formatCode="0.00000_ "/>
    <numFmt numFmtId="182" formatCode="0.0000_ "/>
    <numFmt numFmtId="183" formatCode="0.000_ "/>
    <numFmt numFmtId="184" formatCode="0.00_ "/>
    <numFmt numFmtId="185" formatCode="0.0_ "/>
    <numFmt numFmtId="186" formatCode="#,##0.0;[Red]\-#,##0.0"/>
    <numFmt numFmtId="187" formatCode="#,##0.000;[Red]\-#,##0.000"/>
    <numFmt numFmtId="188" formatCode="#,##0.0000;[Red]\-#,##0.0000"/>
    <numFmt numFmtId="189" formatCode="#,###.##&quot;人&quot;"/>
    <numFmt numFmtId="190" formatCode="0.00_);[Red]\(0.00\)"/>
    <numFmt numFmtId="191" formatCode="#,###.###&quot;人&quot;"/>
    <numFmt numFmtId="192" formatCode="#,###.####&quot;人&quot;"/>
    <numFmt numFmtId="193" formatCode="#,###.#####&quot;人&quot;"/>
    <numFmt numFmtId="194" formatCode="#,###&quot;人&quot;"/>
    <numFmt numFmtId="195" formatCode="#,###.#&quot;人&quot;"/>
    <numFmt numFmtId="196" formatCode="#,###.0&quot;人&quot;"/>
    <numFmt numFmtId="197" formatCode="#,###.00&quot;人&quot;"/>
    <numFmt numFmtId="198" formatCode="#,###.000&quot;人&quot;"/>
    <numFmt numFmtId="199" formatCode="###,###.##&quot;人&quot;"/>
    <numFmt numFmtId="200" formatCode="#,##0.00_);[Red]\(#,##0.00\)"/>
    <numFmt numFmtId="201" formatCode="##,###.##&quot;人&quot;"/>
    <numFmt numFmtId="202" formatCode="##,###.###&quot;人&quot;"/>
    <numFmt numFmtId="203" formatCode="##,###.#&quot;人&quot;"/>
    <numFmt numFmtId="204" formatCode="##,###.####&quot;人&quot;"/>
    <numFmt numFmtId="205" formatCode="0_);[Red]\(0\)"/>
    <numFmt numFmtId="206" formatCode="#,##0&quot;人&quot;"/>
    <numFmt numFmtId="207" formatCode="0.0_);[Red]\(0.0\)"/>
    <numFmt numFmtId="208" formatCode="#,##0.0&quot;人&quot;"/>
    <numFmt numFmtId="209" formatCode="#,##0.00&quot;人&quot;"/>
  </numFmts>
  <fonts count="14">
    <font>
      <sz val="14"/>
      <name val="ＭＳ Ｐ明朝"/>
      <family val="1"/>
    </font>
    <font>
      <sz val="7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1"/>
      <name val="ＭＳ Ｐゴシック"/>
      <family val="3"/>
    </font>
    <font>
      <b/>
      <sz val="14"/>
      <name val="ＭＳ Ｐ明朝"/>
      <family val="1"/>
    </font>
    <font>
      <b/>
      <sz val="12"/>
      <name val="ＭＳ Ｐ明朝"/>
      <family val="1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b/>
      <sz val="11"/>
      <name val="ＭＳ Ｐ明朝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7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40" fontId="3" fillId="0" borderId="0" xfId="16" applyNumberFormat="1" applyFont="1" applyAlignment="1">
      <alignment horizontal="center" vertical="center"/>
    </xf>
    <xf numFmtId="187" fontId="3" fillId="0" borderId="0" xfId="16" applyNumberFormat="1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194" fontId="5" fillId="0" borderId="2" xfId="0" applyNumberFormat="1" applyFont="1" applyBorder="1" applyAlignment="1">
      <alignment horizontal="right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0" fontId="4" fillId="0" borderId="0" xfId="16" applyNumberFormat="1" applyFont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197" fontId="9" fillId="0" borderId="4" xfId="0" applyNumberFormat="1" applyFont="1" applyBorder="1" applyAlignment="1">
      <alignment horizontal="right"/>
    </xf>
    <xf numFmtId="194" fontId="5" fillId="2" borderId="5" xfId="0" applyNumberFormat="1" applyFont="1" applyFill="1" applyBorder="1" applyAlignment="1">
      <alignment horizontal="center"/>
    </xf>
    <xf numFmtId="40" fontId="3" fillId="0" borderId="6" xfId="16" applyNumberFormat="1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0" fillId="2" borderId="6" xfId="0" applyFont="1" applyFill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194" fontId="9" fillId="0" borderId="4" xfId="0" applyNumberFormat="1" applyFont="1" applyBorder="1" applyAlignment="1">
      <alignment horizontal="right"/>
    </xf>
    <xf numFmtId="187" fontId="7" fillId="0" borderId="8" xfId="16" applyNumberFormat="1" applyFont="1" applyBorder="1" applyAlignment="1">
      <alignment horizontal="center" vertical="center"/>
    </xf>
    <xf numFmtId="187" fontId="7" fillId="0" borderId="6" xfId="16" applyNumberFormat="1" applyFont="1" applyBorder="1" applyAlignment="1">
      <alignment horizontal="center" vertical="center"/>
    </xf>
    <xf numFmtId="187" fontId="4" fillId="2" borderId="5" xfId="16" applyNumberFormat="1" applyFont="1" applyFill="1" applyBorder="1" applyAlignment="1">
      <alignment horizontal="center" vertical="center"/>
    </xf>
    <xf numFmtId="40" fontId="6" fillId="0" borderId="9" xfId="16" applyNumberFormat="1" applyFont="1" applyBorder="1" applyAlignment="1">
      <alignment horizontal="center" vertical="center"/>
    </xf>
    <xf numFmtId="40" fontId="6" fillId="0" borderId="6" xfId="16" applyNumberFormat="1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horizontal="left" vertical="center"/>
    </xf>
    <xf numFmtId="187" fontId="6" fillId="0" borderId="11" xfId="16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vertical="center"/>
    </xf>
    <xf numFmtId="0" fontId="4" fillId="2" borderId="13" xfId="0" applyFont="1" applyFill="1" applyBorder="1" applyAlignment="1">
      <alignment horizontal="right" vertical="center"/>
    </xf>
    <xf numFmtId="187" fontId="6" fillId="2" borderId="14" xfId="16" applyNumberFormat="1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vertical="center"/>
    </xf>
    <xf numFmtId="0" fontId="11" fillId="2" borderId="6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vertical="center"/>
    </xf>
    <xf numFmtId="0" fontId="4" fillId="2" borderId="15" xfId="0" applyFont="1" applyFill="1" applyBorder="1" applyAlignment="1">
      <alignment horizontal="right" vertical="center"/>
    </xf>
    <xf numFmtId="187" fontId="6" fillId="2" borderId="16" xfId="16" applyNumberFormat="1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11" fillId="0" borderId="13" xfId="0" applyFont="1" applyBorder="1" applyAlignment="1">
      <alignment vertical="center"/>
    </xf>
    <xf numFmtId="0" fontId="4" fillId="0" borderId="13" xfId="0" applyFont="1" applyFill="1" applyBorder="1" applyAlignment="1">
      <alignment horizontal="left" vertical="center"/>
    </xf>
    <xf numFmtId="0" fontId="12" fillId="0" borderId="18" xfId="0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0" fillId="2" borderId="19" xfId="0" applyFill="1" applyBorder="1" applyAlignment="1">
      <alignment vertical="center"/>
    </xf>
    <xf numFmtId="0" fontId="11" fillId="2" borderId="13" xfId="0" applyFont="1" applyFill="1" applyBorder="1" applyAlignment="1">
      <alignment vertical="center"/>
    </xf>
    <xf numFmtId="187" fontId="6" fillId="2" borderId="20" xfId="16" applyNumberFormat="1" applyFont="1" applyFill="1" applyBorder="1" applyAlignment="1">
      <alignment horizontal="center" vertical="center"/>
    </xf>
    <xf numFmtId="0" fontId="0" fillId="2" borderId="21" xfId="0" applyFill="1" applyBorder="1" applyAlignment="1">
      <alignment vertical="center"/>
    </xf>
    <xf numFmtId="194" fontId="9" fillId="0" borderId="22" xfId="0" applyNumberFormat="1" applyFont="1" applyBorder="1" applyAlignment="1">
      <alignment horizontal="right"/>
    </xf>
    <xf numFmtId="194" fontId="9" fillId="0" borderId="1" xfId="0" applyNumberFormat="1" applyFont="1" applyBorder="1" applyAlignment="1">
      <alignment horizontal="right"/>
    </xf>
    <xf numFmtId="194" fontId="9" fillId="0" borderId="10" xfId="0" applyNumberFormat="1" applyFont="1" applyBorder="1" applyAlignment="1">
      <alignment horizontal="right"/>
    </xf>
    <xf numFmtId="194" fontId="9" fillId="0" borderId="13" xfId="0" applyNumberFormat="1" applyFont="1" applyBorder="1" applyAlignment="1">
      <alignment horizontal="right"/>
    </xf>
    <xf numFmtId="194" fontId="11" fillId="2" borderId="13" xfId="0" applyNumberFormat="1" applyFont="1" applyFill="1" applyBorder="1" applyAlignment="1">
      <alignment horizontal="right"/>
    </xf>
    <xf numFmtId="194" fontId="11" fillId="2" borderId="15" xfId="0" applyNumberFormat="1" applyFont="1" applyFill="1" applyBorder="1" applyAlignment="1">
      <alignment horizontal="right"/>
    </xf>
    <xf numFmtId="0" fontId="11" fillId="0" borderId="23" xfId="0" applyFont="1" applyBorder="1" applyAlignment="1">
      <alignment horizontal="center" vertical="center" wrapText="1"/>
    </xf>
    <xf numFmtId="187" fontId="11" fillId="0" borderId="24" xfId="16" applyNumberFormat="1" applyFont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40" fontId="11" fillId="0" borderId="25" xfId="16" applyNumberFormat="1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40" fontId="13" fillId="3" borderId="1" xfId="16" applyNumberFormat="1" applyFont="1" applyFill="1" applyBorder="1" applyAlignment="1">
      <alignment horizontal="center" vertical="center"/>
    </xf>
    <xf numFmtId="40" fontId="13" fillId="0" borderId="1" xfId="16" applyNumberFormat="1" applyFont="1" applyBorder="1" applyAlignment="1">
      <alignment horizontal="center" vertical="center"/>
    </xf>
    <xf numFmtId="195" fontId="11" fillId="2" borderId="21" xfId="16" applyNumberFormat="1" applyFont="1" applyFill="1" applyBorder="1" applyAlignment="1">
      <alignment horizontal="center" vertical="center"/>
    </xf>
    <xf numFmtId="195" fontId="11" fillId="2" borderId="6" xfId="16" applyNumberFormat="1" applyFont="1" applyFill="1" applyBorder="1" applyAlignment="1">
      <alignment horizontal="center" vertical="center"/>
    </xf>
    <xf numFmtId="195" fontId="11" fillId="0" borderId="7" xfId="16" applyNumberFormat="1" applyFont="1" applyBorder="1" applyAlignment="1">
      <alignment horizontal="center" vertical="center"/>
    </xf>
    <xf numFmtId="195" fontId="11" fillId="2" borderId="17" xfId="16" applyNumberFormat="1" applyFont="1" applyFill="1" applyBorder="1" applyAlignment="1">
      <alignment horizontal="center" vertical="center"/>
    </xf>
    <xf numFmtId="195" fontId="3" fillId="2" borderId="6" xfId="16" applyNumberFormat="1" applyFont="1" applyFill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28" xfId="0" applyBorder="1" applyAlignment="1">
      <alignment vertical="center"/>
    </xf>
    <xf numFmtId="0" fontId="12" fillId="0" borderId="29" xfId="0" applyFont="1" applyBorder="1" applyAlignment="1">
      <alignment horizontal="center" vertical="center"/>
    </xf>
    <xf numFmtId="200" fontId="11" fillId="2" borderId="21" xfId="16" applyNumberFormat="1" applyFont="1" applyFill="1" applyBorder="1" applyAlignment="1">
      <alignment horizontal="center" vertical="center"/>
    </xf>
    <xf numFmtId="200" fontId="11" fillId="2" borderId="6" xfId="16" applyNumberFormat="1" applyFont="1" applyFill="1" applyBorder="1" applyAlignment="1">
      <alignment horizontal="center" vertical="center"/>
    </xf>
    <xf numFmtId="200" fontId="11" fillId="0" borderId="7" xfId="16" applyNumberFormat="1" applyFont="1" applyBorder="1" applyAlignment="1">
      <alignment horizontal="center" vertical="center"/>
    </xf>
    <xf numFmtId="200" fontId="11" fillId="2" borderId="17" xfId="16" applyNumberFormat="1" applyFont="1" applyFill="1" applyBorder="1" applyAlignment="1">
      <alignment horizontal="center" vertical="center"/>
    </xf>
    <xf numFmtId="0" fontId="11" fillId="0" borderId="25" xfId="0" applyFont="1" applyBorder="1" applyAlignment="1">
      <alignment horizontal="center" vertical="center" wrapText="1"/>
    </xf>
    <xf numFmtId="40" fontId="7" fillId="4" borderId="8" xfId="16" applyNumberFormat="1" applyFont="1" applyFill="1" applyBorder="1" applyAlignment="1">
      <alignment horizontal="center" vertical="center"/>
    </xf>
    <xf numFmtId="40" fontId="7" fillId="2" borderId="7" xfId="16" applyNumberFormat="1" applyFont="1" applyFill="1" applyBorder="1" applyAlignment="1">
      <alignment horizontal="center" vertical="center"/>
    </xf>
    <xf numFmtId="200" fontId="11" fillId="0" borderId="25" xfId="16" applyNumberFormat="1" applyFont="1" applyBorder="1" applyAlignment="1">
      <alignment horizontal="center" vertical="center"/>
    </xf>
    <xf numFmtId="200" fontId="11" fillId="0" borderId="17" xfId="16" applyNumberFormat="1" applyFont="1" applyBorder="1" applyAlignment="1">
      <alignment horizontal="center" vertical="center"/>
    </xf>
    <xf numFmtId="200" fontId="11" fillId="0" borderId="28" xfId="16" applyNumberFormat="1" applyFont="1" applyBorder="1" applyAlignment="1">
      <alignment horizontal="center" vertical="center"/>
    </xf>
    <xf numFmtId="200" fontId="11" fillId="0" borderId="21" xfId="16" applyNumberFormat="1" applyFont="1" applyBorder="1" applyAlignment="1">
      <alignment horizontal="center" vertical="center"/>
    </xf>
    <xf numFmtId="200" fontId="11" fillId="0" borderId="25" xfId="16" applyNumberFormat="1" applyFont="1" applyFill="1" applyBorder="1" applyAlignment="1">
      <alignment horizontal="center" vertical="center"/>
    </xf>
    <xf numFmtId="200" fontId="11" fillId="0" borderId="28" xfId="16" applyNumberFormat="1" applyFont="1" applyFill="1" applyBorder="1" applyAlignment="1">
      <alignment horizontal="center" vertical="center"/>
    </xf>
    <xf numFmtId="200" fontId="11" fillId="0" borderId="17" xfId="16" applyNumberFormat="1" applyFont="1" applyFill="1" applyBorder="1" applyAlignment="1">
      <alignment horizontal="center" vertical="center"/>
    </xf>
    <xf numFmtId="200" fontId="11" fillId="0" borderId="17" xfId="0" applyNumberFormat="1" applyFont="1" applyBorder="1" applyAlignment="1">
      <alignment vertical="center"/>
    </xf>
    <xf numFmtId="200" fontId="11" fillId="0" borderId="28" xfId="0" applyNumberFormat="1" applyFont="1" applyBorder="1" applyAlignment="1">
      <alignment vertical="center"/>
    </xf>
    <xf numFmtId="200" fontId="11" fillId="0" borderId="7" xfId="16" applyNumberFormat="1" applyFont="1" applyBorder="1" applyAlignment="1">
      <alignment horizontal="center" vertical="center"/>
    </xf>
    <xf numFmtId="200" fontId="11" fillId="0" borderId="8" xfId="16" applyNumberFormat="1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 wrapText="1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11" fillId="0" borderId="22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30" xfId="0" applyFont="1" applyBorder="1" applyAlignment="1">
      <alignment vertical="center"/>
    </xf>
    <xf numFmtId="187" fontId="6" fillId="0" borderId="31" xfId="16" applyNumberFormat="1" applyFont="1" applyBorder="1" applyAlignment="1">
      <alignment horizontal="center" vertical="center"/>
    </xf>
    <xf numFmtId="187" fontId="6" fillId="0" borderId="32" xfId="16" applyNumberFormat="1" applyFont="1" applyBorder="1" applyAlignment="1">
      <alignment horizontal="center" vertical="center"/>
    </xf>
    <xf numFmtId="0" fontId="6" fillId="0" borderId="32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11" fillId="0" borderId="25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7" xfId="0" applyFont="1" applyBorder="1" applyAlignment="1">
      <alignment vertical="center"/>
    </xf>
    <xf numFmtId="0" fontId="11" fillId="0" borderId="28" xfId="0" applyFont="1" applyBorder="1" applyAlignment="1">
      <alignment vertical="center"/>
    </xf>
    <xf numFmtId="187" fontId="6" fillId="0" borderId="33" xfId="16" applyNumberFormat="1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195" fontId="11" fillId="0" borderId="7" xfId="16" applyNumberFormat="1" applyFont="1" applyBorder="1" applyAlignment="1">
      <alignment horizontal="center" vertical="center"/>
    </xf>
    <xf numFmtId="195" fontId="11" fillId="0" borderId="8" xfId="16" applyNumberFormat="1" applyFont="1" applyBorder="1" applyAlignment="1">
      <alignment horizontal="center" vertical="center"/>
    </xf>
    <xf numFmtId="195" fontId="11" fillId="0" borderId="25" xfId="16" applyNumberFormat="1" applyFont="1" applyBorder="1" applyAlignment="1">
      <alignment horizontal="center" vertical="center"/>
    </xf>
    <xf numFmtId="195" fontId="11" fillId="0" borderId="17" xfId="16" applyNumberFormat="1" applyFont="1" applyBorder="1" applyAlignment="1">
      <alignment horizontal="center" vertical="center"/>
    </xf>
    <xf numFmtId="195" fontId="11" fillId="0" borderId="21" xfId="16" applyNumberFormat="1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0" fontId="11" fillId="0" borderId="13" xfId="0" applyFont="1" applyBorder="1" applyAlignment="1">
      <alignment vertical="center"/>
    </xf>
    <xf numFmtId="187" fontId="6" fillId="0" borderId="11" xfId="16" applyNumberFormat="1" applyFont="1" applyBorder="1" applyAlignment="1">
      <alignment horizontal="center" vertical="center"/>
    </xf>
    <xf numFmtId="187" fontId="6" fillId="0" borderId="34" xfId="16" applyNumberFormat="1" applyFont="1" applyBorder="1" applyAlignment="1">
      <alignment horizontal="center" vertical="center"/>
    </xf>
    <xf numFmtId="187" fontId="6" fillId="0" borderId="14" xfId="16" applyNumberFormat="1" applyFont="1" applyBorder="1" applyAlignment="1">
      <alignment horizontal="center" vertical="center"/>
    </xf>
    <xf numFmtId="195" fontId="11" fillId="0" borderId="28" xfId="16" applyNumberFormat="1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195" fontId="11" fillId="0" borderId="25" xfId="16" applyNumberFormat="1" applyFont="1" applyFill="1" applyBorder="1" applyAlignment="1">
      <alignment horizontal="center" vertical="center"/>
    </xf>
    <xf numFmtId="195" fontId="11" fillId="0" borderId="17" xfId="16" applyNumberFormat="1" applyFont="1" applyFill="1" applyBorder="1" applyAlignment="1">
      <alignment horizontal="center" vertical="center"/>
    </xf>
    <xf numFmtId="195" fontId="11" fillId="0" borderId="28" xfId="16" applyNumberFormat="1" applyFont="1" applyFill="1" applyBorder="1" applyAlignment="1">
      <alignment horizontal="center" vertical="center"/>
    </xf>
    <xf numFmtId="187" fontId="6" fillId="0" borderId="36" xfId="16" applyNumberFormat="1" applyFont="1" applyBorder="1" applyAlignment="1">
      <alignment horizontal="center" vertical="center"/>
    </xf>
    <xf numFmtId="187" fontId="6" fillId="0" borderId="37" xfId="16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187" fontId="6" fillId="0" borderId="16" xfId="16" applyNumberFormat="1" applyFont="1" applyBorder="1" applyAlignment="1">
      <alignment horizontal="center" vertical="center"/>
    </xf>
    <xf numFmtId="187" fontId="6" fillId="0" borderId="38" xfId="16" applyNumberFormat="1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195" fontId="11" fillId="0" borderId="17" xfId="0" applyNumberFormat="1" applyFont="1" applyBorder="1" applyAlignment="1">
      <alignment vertical="center"/>
    </xf>
    <xf numFmtId="195" fontId="11" fillId="0" borderId="28" xfId="0" applyNumberFormat="1" applyFont="1" applyBorder="1" applyAlignment="1">
      <alignment vertical="center"/>
    </xf>
    <xf numFmtId="0" fontId="11" fillId="0" borderId="7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1" fillId="0" borderId="10" xfId="0" applyFont="1" applyBorder="1" applyAlignment="1">
      <alignment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11"/>
  <sheetViews>
    <sheetView tabSelected="1" zoomScale="85" zoomScaleNormal="85" workbookViewId="0" topLeftCell="E92">
      <selection activeCell="E121" sqref="E121"/>
    </sheetView>
  </sheetViews>
  <sheetFormatPr defaultColWidth="8.796875" defaultRowHeight="17.25"/>
  <cols>
    <col min="1" max="1" width="13.5" style="12" customWidth="1"/>
    <col min="2" max="2" width="12.3984375" style="1" customWidth="1"/>
    <col min="3" max="3" width="14" style="4" customWidth="1"/>
    <col min="4" max="4" width="21.796875" style="2" customWidth="1"/>
    <col min="5" max="5" width="24.3984375" style="7" customWidth="1"/>
    <col min="6" max="6" width="24.3984375" style="3" customWidth="1"/>
    <col min="7" max="8" width="24.3984375" style="6" customWidth="1"/>
  </cols>
  <sheetData>
    <row r="2" ht="9" customHeight="1" thickBot="1"/>
    <row r="3" spans="1:8" ht="41.25" customHeight="1" thickBot="1">
      <c r="A3" s="63" t="s">
        <v>104</v>
      </c>
      <c r="B3" s="110" t="s">
        <v>105</v>
      </c>
      <c r="C3" s="110"/>
      <c r="D3" s="59" t="s">
        <v>73</v>
      </c>
      <c r="E3" s="60" t="s">
        <v>74</v>
      </c>
      <c r="F3" s="61" t="s">
        <v>138</v>
      </c>
      <c r="G3" s="62" t="s">
        <v>102</v>
      </c>
      <c r="H3" s="62" t="s">
        <v>148</v>
      </c>
    </row>
    <row r="4" spans="1:8" ht="21" customHeight="1">
      <c r="A4" s="94">
        <v>1</v>
      </c>
      <c r="B4" s="29" t="s">
        <v>75</v>
      </c>
      <c r="C4" s="30" t="s">
        <v>0</v>
      </c>
      <c r="D4" s="53">
        <v>415993</v>
      </c>
      <c r="E4" s="100">
        <f>D9/$D$105</f>
        <v>12.781026194447168</v>
      </c>
      <c r="F4" s="80" t="s">
        <v>145</v>
      </c>
      <c r="G4" s="113">
        <f>D9/12</f>
        <v>37222</v>
      </c>
      <c r="H4" s="83">
        <f>G4/$G$90</f>
        <v>2.0987877079221877</v>
      </c>
    </row>
    <row r="5" spans="1:8" ht="21" customHeight="1">
      <c r="A5" s="95"/>
      <c r="B5" s="22"/>
      <c r="C5" s="5" t="s">
        <v>1</v>
      </c>
      <c r="D5" s="54">
        <v>10110</v>
      </c>
      <c r="E5" s="101"/>
      <c r="F5" s="73"/>
      <c r="G5" s="114"/>
      <c r="H5" s="84"/>
    </row>
    <row r="6" spans="1:8" ht="21" customHeight="1">
      <c r="A6" s="95"/>
      <c r="B6" s="22" t="s">
        <v>76</v>
      </c>
      <c r="C6" s="5" t="s">
        <v>54</v>
      </c>
      <c r="D6" s="54">
        <v>6521</v>
      </c>
      <c r="E6" s="101"/>
      <c r="F6" s="73"/>
      <c r="G6" s="114"/>
      <c r="H6" s="84"/>
    </row>
    <row r="7" spans="1:8" ht="21" customHeight="1">
      <c r="A7" s="95"/>
      <c r="B7" s="22" t="s">
        <v>77</v>
      </c>
      <c r="C7" s="5" t="s">
        <v>71</v>
      </c>
      <c r="D7" s="54">
        <v>5828</v>
      </c>
      <c r="E7" s="101"/>
      <c r="F7" s="73"/>
      <c r="G7" s="114"/>
      <c r="H7" s="84"/>
    </row>
    <row r="8" spans="1:8" ht="21" customHeight="1">
      <c r="A8" s="96"/>
      <c r="B8" s="22"/>
      <c r="C8" s="5" t="s">
        <v>72</v>
      </c>
      <c r="D8" s="54">
        <v>8212</v>
      </c>
      <c r="E8" s="108"/>
      <c r="F8" s="74"/>
      <c r="G8" s="123"/>
      <c r="H8" s="85"/>
    </row>
    <row r="9" spans="1:8" ht="21" customHeight="1" thickBot="1">
      <c r="A9" s="49"/>
      <c r="B9" s="50"/>
      <c r="C9" s="35" t="s">
        <v>103</v>
      </c>
      <c r="D9" s="57">
        <f>SUM(D4:D8)</f>
        <v>446664</v>
      </c>
      <c r="E9" s="51" t="s">
        <v>134</v>
      </c>
      <c r="F9" s="52"/>
      <c r="G9" s="66"/>
      <c r="H9" s="76"/>
    </row>
    <row r="10" spans="1:8" ht="21" customHeight="1">
      <c r="A10" s="75">
        <v>2</v>
      </c>
      <c r="B10" s="29" t="s">
        <v>75</v>
      </c>
      <c r="C10" s="30" t="s">
        <v>0</v>
      </c>
      <c r="D10" s="53">
        <f>648641-D4</f>
        <v>232648</v>
      </c>
      <c r="E10" s="100">
        <f>D13/$D$105</f>
        <v>7.5370924490663525</v>
      </c>
      <c r="F10" s="104">
        <v>7</v>
      </c>
      <c r="G10" s="113">
        <f>D13/7</f>
        <v>37628.857142857145</v>
      </c>
      <c r="H10" s="83">
        <f>G10/$G$90</f>
        <v>2.121728623786701</v>
      </c>
    </row>
    <row r="11" spans="1:8" ht="21" customHeight="1">
      <c r="A11" s="71"/>
      <c r="B11" s="22"/>
      <c r="C11" s="5" t="s">
        <v>2</v>
      </c>
      <c r="D11" s="54">
        <v>15854</v>
      </c>
      <c r="E11" s="101"/>
      <c r="F11" s="105"/>
      <c r="G11" s="114"/>
      <c r="H11" s="84"/>
    </row>
    <row r="12" spans="1:8" ht="21" customHeight="1">
      <c r="A12" s="72"/>
      <c r="B12" s="22" t="s">
        <v>78</v>
      </c>
      <c r="C12" s="5" t="s">
        <v>55</v>
      </c>
      <c r="D12" s="54">
        <v>14900</v>
      </c>
      <c r="E12" s="108"/>
      <c r="F12" s="109"/>
      <c r="G12" s="123"/>
      <c r="H12" s="85"/>
    </row>
    <row r="13" spans="1:8" ht="21" customHeight="1" thickBot="1">
      <c r="A13" s="37"/>
      <c r="B13" s="38"/>
      <c r="C13" s="35" t="s">
        <v>103</v>
      </c>
      <c r="D13" s="57">
        <f>SUM(D10:D12)</f>
        <v>263402</v>
      </c>
      <c r="E13" s="36" t="s">
        <v>130</v>
      </c>
      <c r="F13" s="39"/>
      <c r="G13" s="67"/>
      <c r="H13" s="77"/>
    </row>
    <row r="14" spans="1:8" ht="21" customHeight="1">
      <c r="A14" s="124">
        <v>3</v>
      </c>
      <c r="B14" s="116" t="s">
        <v>79</v>
      </c>
      <c r="C14" s="30" t="s">
        <v>3</v>
      </c>
      <c r="D14" s="55">
        <v>439400</v>
      </c>
      <c r="E14" s="120">
        <f>D18/D105</f>
        <v>13.77188593479185</v>
      </c>
      <c r="F14" s="136">
        <v>14</v>
      </c>
      <c r="G14" s="111">
        <f>D18/14</f>
        <v>34378</v>
      </c>
      <c r="H14" s="92">
        <f>G14/$G$90</f>
        <v>1.938426839582746</v>
      </c>
    </row>
    <row r="15" spans="1:8" ht="21" customHeight="1">
      <c r="A15" s="125"/>
      <c r="B15" s="117"/>
      <c r="C15" s="5" t="s">
        <v>4</v>
      </c>
      <c r="D15" s="54">
        <v>7219</v>
      </c>
      <c r="E15" s="121"/>
      <c r="F15" s="137"/>
      <c r="G15" s="112"/>
      <c r="H15" s="93"/>
    </row>
    <row r="16" spans="1:8" ht="21" customHeight="1">
      <c r="A16" s="125"/>
      <c r="B16" s="117"/>
      <c r="C16" s="5" t="s">
        <v>5</v>
      </c>
      <c r="D16" s="54">
        <v>22753</v>
      </c>
      <c r="E16" s="121"/>
      <c r="F16" s="137"/>
      <c r="G16" s="112"/>
      <c r="H16" s="93"/>
    </row>
    <row r="17" spans="1:8" ht="21" customHeight="1">
      <c r="A17" s="125"/>
      <c r="B17" s="20" t="s">
        <v>80</v>
      </c>
      <c r="C17" s="5" t="s">
        <v>56</v>
      </c>
      <c r="D17" s="54">
        <v>11920</v>
      </c>
      <c r="E17" s="121"/>
      <c r="F17" s="137"/>
      <c r="G17" s="112"/>
      <c r="H17" s="93"/>
    </row>
    <row r="18" spans="1:8" ht="21" customHeight="1" thickBot="1">
      <c r="A18" s="37"/>
      <c r="B18" s="38"/>
      <c r="C18" s="35" t="s">
        <v>103</v>
      </c>
      <c r="D18" s="57">
        <f>SUM(D14:D17)</f>
        <v>481292</v>
      </c>
      <c r="E18" s="36" t="s">
        <v>120</v>
      </c>
      <c r="F18" s="39"/>
      <c r="G18" s="67"/>
      <c r="H18" s="77"/>
    </row>
    <row r="19" spans="1:8" ht="21" customHeight="1">
      <c r="A19" s="124">
        <v>4</v>
      </c>
      <c r="B19" s="116" t="s">
        <v>81</v>
      </c>
      <c r="C19" s="30" t="s">
        <v>6</v>
      </c>
      <c r="D19" s="55">
        <v>90298</v>
      </c>
      <c r="E19" s="120">
        <f>D28/D105</f>
        <v>3.566042055005069</v>
      </c>
      <c r="F19" s="143" t="s">
        <v>146</v>
      </c>
      <c r="G19" s="113">
        <f>D28/4</f>
        <v>31156</v>
      </c>
      <c r="H19" s="83">
        <f>G19/$G$90</f>
        <v>1.756752184945024</v>
      </c>
    </row>
    <row r="20" spans="1:8" ht="21" customHeight="1">
      <c r="A20" s="125"/>
      <c r="B20" s="117"/>
      <c r="C20" s="5" t="s">
        <v>7</v>
      </c>
      <c r="D20" s="54">
        <v>5102</v>
      </c>
      <c r="E20" s="121"/>
      <c r="F20" s="137"/>
      <c r="G20" s="114"/>
      <c r="H20" s="84"/>
    </row>
    <row r="21" spans="1:8" ht="21" customHeight="1">
      <c r="A21" s="125"/>
      <c r="B21" s="117"/>
      <c r="C21" s="5" t="s">
        <v>8</v>
      </c>
      <c r="D21" s="54">
        <v>662</v>
      </c>
      <c r="E21" s="121"/>
      <c r="F21" s="137"/>
      <c r="G21" s="114"/>
      <c r="H21" s="84"/>
    </row>
    <row r="22" spans="1:8" ht="21" customHeight="1">
      <c r="A22" s="125"/>
      <c r="B22" s="117"/>
      <c r="C22" s="5" t="s">
        <v>9</v>
      </c>
      <c r="D22" s="54">
        <v>7247</v>
      </c>
      <c r="E22" s="121"/>
      <c r="F22" s="137"/>
      <c r="G22" s="114"/>
      <c r="H22" s="84"/>
    </row>
    <row r="23" spans="1:8" ht="21" customHeight="1">
      <c r="A23" s="125"/>
      <c r="B23" s="117"/>
      <c r="C23" s="5" t="s">
        <v>10</v>
      </c>
      <c r="D23" s="54">
        <v>7256</v>
      </c>
      <c r="E23" s="121"/>
      <c r="F23" s="137"/>
      <c r="G23" s="114"/>
      <c r="H23" s="84"/>
    </row>
    <row r="24" spans="1:8" ht="21" customHeight="1">
      <c r="A24" s="125"/>
      <c r="B24" s="118" t="s">
        <v>106</v>
      </c>
      <c r="C24" s="5" t="s">
        <v>60</v>
      </c>
      <c r="D24" s="54">
        <v>778</v>
      </c>
      <c r="E24" s="121"/>
      <c r="F24" s="137"/>
      <c r="G24" s="114"/>
      <c r="H24" s="84"/>
    </row>
    <row r="25" spans="1:8" ht="21" customHeight="1">
      <c r="A25" s="125"/>
      <c r="B25" s="117"/>
      <c r="C25" s="5" t="s">
        <v>61</v>
      </c>
      <c r="D25" s="54">
        <v>1646</v>
      </c>
      <c r="E25" s="121"/>
      <c r="F25" s="137"/>
      <c r="G25" s="114"/>
      <c r="H25" s="84"/>
    </row>
    <row r="26" spans="1:8" ht="21" customHeight="1">
      <c r="A26" s="125"/>
      <c r="B26" s="117"/>
      <c r="C26" s="5" t="s">
        <v>62</v>
      </c>
      <c r="D26" s="54">
        <v>801</v>
      </c>
      <c r="E26" s="121"/>
      <c r="F26" s="137"/>
      <c r="G26" s="114"/>
      <c r="H26" s="84"/>
    </row>
    <row r="27" spans="1:8" ht="21" customHeight="1" thickBot="1">
      <c r="A27" s="145"/>
      <c r="B27" s="119"/>
      <c r="C27" s="46" t="s">
        <v>63</v>
      </c>
      <c r="D27" s="56">
        <v>10834</v>
      </c>
      <c r="E27" s="122"/>
      <c r="F27" s="144"/>
      <c r="G27" s="115"/>
      <c r="H27" s="86"/>
    </row>
    <row r="28" spans="1:8" ht="21" customHeight="1" thickBot="1">
      <c r="A28" s="40"/>
      <c r="B28" s="41"/>
      <c r="C28" s="42" t="s">
        <v>103</v>
      </c>
      <c r="D28" s="58">
        <f>SUM(D19:D27)</f>
        <v>124624</v>
      </c>
      <c r="E28" s="43" t="s">
        <v>128</v>
      </c>
      <c r="F28" s="44"/>
      <c r="G28" s="69"/>
      <c r="H28" s="79"/>
    </row>
    <row r="29" spans="1:8" ht="21" customHeight="1">
      <c r="A29" s="47">
        <v>5</v>
      </c>
      <c r="B29" s="48" t="s">
        <v>107</v>
      </c>
      <c r="C29" s="30" t="s">
        <v>11</v>
      </c>
      <c r="D29" s="55">
        <v>67009</v>
      </c>
      <c r="E29" s="31">
        <f>D30/D105</f>
        <v>1.9174229046077373</v>
      </c>
      <c r="F29" s="32">
        <v>2</v>
      </c>
      <c r="G29" s="68">
        <f>D30/2</f>
        <v>33504.5</v>
      </c>
      <c r="H29" s="78">
        <f>G29/$G$90</f>
        <v>1.8891739498167466</v>
      </c>
    </row>
    <row r="30" spans="1:8" ht="21" customHeight="1" thickBot="1">
      <c r="A30" s="37" t="s">
        <v>112</v>
      </c>
      <c r="B30" s="38"/>
      <c r="C30" s="35" t="s">
        <v>103</v>
      </c>
      <c r="D30" s="57">
        <f>SUM(D29)</f>
        <v>67009</v>
      </c>
      <c r="E30" s="36" t="s">
        <v>118</v>
      </c>
      <c r="F30" s="39"/>
      <c r="G30" s="67"/>
      <c r="H30" s="77"/>
    </row>
    <row r="31" spans="1:8" ht="21" customHeight="1">
      <c r="A31" s="47">
        <v>6</v>
      </c>
      <c r="B31" s="48" t="s">
        <v>108</v>
      </c>
      <c r="C31" s="30" t="s">
        <v>12</v>
      </c>
      <c r="D31" s="55">
        <v>57266</v>
      </c>
      <c r="E31" s="31">
        <f>D32/D105</f>
        <v>1.6386327218025443</v>
      </c>
      <c r="F31" s="32">
        <v>2</v>
      </c>
      <c r="G31" s="68">
        <f>D32/2</f>
        <v>28633</v>
      </c>
      <c r="H31" s="78">
        <f>G31/$G$90</f>
        <v>1.614491119255709</v>
      </c>
    </row>
    <row r="32" spans="1:8" ht="21" customHeight="1" thickBot="1">
      <c r="A32" s="37"/>
      <c r="B32" s="38"/>
      <c r="C32" s="35" t="s">
        <v>103</v>
      </c>
      <c r="D32" s="57">
        <f>SUM(D31)</f>
        <v>57266</v>
      </c>
      <c r="E32" s="36" t="s">
        <v>129</v>
      </c>
      <c r="F32" s="39"/>
      <c r="G32" s="67"/>
      <c r="H32" s="77"/>
    </row>
    <row r="33" spans="1:8" ht="21" customHeight="1">
      <c r="A33" s="129">
        <v>7</v>
      </c>
      <c r="B33" s="97" t="s">
        <v>82</v>
      </c>
      <c r="C33" s="30" t="s">
        <v>13</v>
      </c>
      <c r="D33" s="55">
        <v>34324</v>
      </c>
      <c r="E33" s="100">
        <f>D37/D105</f>
        <v>1.7403855587167663</v>
      </c>
      <c r="F33" s="104">
        <v>2</v>
      </c>
      <c r="G33" s="113">
        <f>D37/2</f>
        <v>30411</v>
      </c>
      <c r="H33" s="83">
        <f>G33/$G$90</f>
        <v>1.714744854806879</v>
      </c>
    </row>
    <row r="34" spans="1:8" ht="21" customHeight="1">
      <c r="A34" s="130"/>
      <c r="B34" s="98"/>
      <c r="C34" s="5" t="s">
        <v>15</v>
      </c>
      <c r="D34" s="54">
        <v>5543</v>
      </c>
      <c r="E34" s="101"/>
      <c r="F34" s="105"/>
      <c r="G34" s="114"/>
      <c r="H34" s="84"/>
    </row>
    <row r="35" spans="1:8" ht="21" customHeight="1">
      <c r="A35" s="130"/>
      <c r="B35" s="99"/>
      <c r="C35" s="5" t="s">
        <v>14</v>
      </c>
      <c r="D35" s="54">
        <v>5240</v>
      </c>
      <c r="E35" s="102"/>
      <c r="F35" s="106"/>
      <c r="G35" s="141"/>
      <c r="H35" s="90"/>
    </row>
    <row r="36" spans="1:8" ht="21" customHeight="1">
      <c r="A36" s="130"/>
      <c r="B36" s="20" t="s">
        <v>94</v>
      </c>
      <c r="C36" s="5" t="s">
        <v>58</v>
      </c>
      <c r="D36" s="54">
        <v>15715</v>
      </c>
      <c r="E36" s="103"/>
      <c r="F36" s="107"/>
      <c r="G36" s="142"/>
      <c r="H36" s="91"/>
    </row>
    <row r="37" spans="1:8" ht="21" customHeight="1" thickBot="1">
      <c r="A37" s="37"/>
      <c r="B37" s="38"/>
      <c r="C37" s="35" t="s">
        <v>103</v>
      </c>
      <c r="D37" s="57">
        <f>SUM(D33:D36)</f>
        <v>60822</v>
      </c>
      <c r="E37" s="36" t="s">
        <v>119</v>
      </c>
      <c r="F37" s="39"/>
      <c r="G37" s="67"/>
      <c r="H37" s="77"/>
    </row>
    <row r="38" spans="1:8" ht="21" customHeight="1">
      <c r="A38" s="124">
        <v>8</v>
      </c>
      <c r="B38" s="116" t="s">
        <v>83</v>
      </c>
      <c r="C38" s="30" t="s">
        <v>16</v>
      </c>
      <c r="D38" s="55">
        <v>56991</v>
      </c>
      <c r="E38" s="120">
        <f>D41/D105</f>
        <v>1.9054048530036953</v>
      </c>
      <c r="F38" s="136">
        <v>2</v>
      </c>
      <c r="G38" s="113">
        <f>D41/2</f>
        <v>33294.5</v>
      </c>
      <c r="H38" s="83">
        <f>G38/$G$90</f>
        <v>1.8773329574288131</v>
      </c>
    </row>
    <row r="39" spans="1:8" ht="21" customHeight="1">
      <c r="A39" s="125"/>
      <c r="B39" s="117"/>
      <c r="C39" s="5" t="s">
        <v>17</v>
      </c>
      <c r="D39" s="54">
        <v>4051</v>
      </c>
      <c r="E39" s="121"/>
      <c r="F39" s="137"/>
      <c r="G39" s="114"/>
      <c r="H39" s="84"/>
    </row>
    <row r="40" spans="1:8" ht="21" customHeight="1">
      <c r="A40" s="125"/>
      <c r="B40" s="117"/>
      <c r="C40" s="5" t="s">
        <v>18</v>
      </c>
      <c r="D40" s="54">
        <v>5547</v>
      </c>
      <c r="E40" s="121"/>
      <c r="F40" s="137"/>
      <c r="G40" s="123"/>
      <c r="H40" s="85"/>
    </row>
    <row r="41" spans="1:8" ht="21" customHeight="1" thickBot="1">
      <c r="A41" s="37"/>
      <c r="B41" s="38"/>
      <c r="C41" s="35" t="s">
        <v>103</v>
      </c>
      <c r="D41" s="57">
        <f>SUM(D38:D40)</f>
        <v>66589</v>
      </c>
      <c r="E41" s="36" t="s">
        <v>121</v>
      </c>
      <c r="F41" s="39"/>
      <c r="G41" s="67"/>
      <c r="H41" s="77"/>
    </row>
    <row r="42" spans="1:8" ht="21" customHeight="1">
      <c r="A42" s="124">
        <v>9</v>
      </c>
      <c r="B42" s="116" t="s">
        <v>84</v>
      </c>
      <c r="C42" s="30" t="s">
        <v>19</v>
      </c>
      <c r="D42" s="55">
        <v>24358</v>
      </c>
      <c r="E42" s="120">
        <f>D47/D105</f>
        <v>1.1101245953105072</v>
      </c>
      <c r="F42" s="136">
        <v>1</v>
      </c>
      <c r="G42" s="113">
        <f>D47</f>
        <v>38796</v>
      </c>
      <c r="H42" s="83">
        <f>G42/$G$90</f>
        <v>2.187538765153651</v>
      </c>
    </row>
    <row r="43" spans="1:8" ht="21" customHeight="1">
      <c r="A43" s="125"/>
      <c r="B43" s="117"/>
      <c r="C43" s="5" t="s">
        <v>20</v>
      </c>
      <c r="D43" s="54">
        <v>2582</v>
      </c>
      <c r="E43" s="121"/>
      <c r="F43" s="137"/>
      <c r="G43" s="114"/>
      <c r="H43" s="84"/>
    </row>
    <row r="44" spans="1:8" ht="21" customHeight="1">
      <c r="A44" s="125"/>
      <c r="B44" s="117"/>
      <c r="C44" s="5" t="s">
        <v>21</v>
      </c>
      <c r="D44" s="54">
        <v>5496</v>
      </c>
      <c r="E44" s="121"/>
      <c r="F44" s="137"/>
      <c r="G44" s="114"/>
      <c r="H44" s="84"/>
    </row>
    <row r="45" spans="1:8" ht="21" customHeight="1">
      <c r="A45" s="125"/>
      <c r="B45" s="117"/>
      <c r="C45" s="5" t="s">
        <v>22</v>
      </c>
      <c r="D45" s="54">
        <v>3683</v>
      </c>
      <c r="E45" s="121"/>
      <c r="F45" s="137"/>
      <c r="G45" s="114"/>
      <c r="H45" s="84"/>
    </row>
    <row r="46" spans="1:8" ht="21" customHeight="1">
      <c r="A46" s="125"/>
      <c r="B46" s="117"/>
      <c r="C46" s="5" t="s">
        <v>23</v>
      </c>
      <c r="D46" s="54">
        <v>2677</v>
      </c>
      <c r="E46" s="121"/>
      <c r="F46" s="137"/>
      <c r="G46" s="123"/>
      <c r="H46" s="85"/>
    </row>
    <row r="47" spans="1:8" ht="21" customHeight="1" thickBot="1">
      <c r="A47" s="37"/>
      <c r="B47" s="38"/>
      <c r="C47" s="35" t="s">
        <v>103</v>
      </c>
      <c r="D47" s="57">
        <f>SUM(D42:D46)</f>
        <v>38796</v>
      </c>
      <c r="E47" s="36" t="s">
        <v>123</v>
      </c>
      <c r="F47" s="39"/>
      <c r="G47" s="67"/>
      <c r="H47" s="77"/>
    </row>
    <row r="48" spans="1:8" ht="21" customHeight="1">
      <c r="A48" s="124">
        <v>10</v>
      </c>
      <c r="B48" s="116" t="s">
        <v>85</v>
      </c>
      <c r="C48" s="30" t="s">
        <v>24</v>
      </c>
      <c r="D48" s="55">
        <v>23113</v>
      </c>
      <c r="E48" s="120">
        <f>D53/D105</f>
        <v>1.03189280224991</v>
      </c>
      <c r="F48" s="136">
        <v>1</v>
      </c>
      <c r="G48" s="113">
        <f>D53</f>
        <v>36062</v>
      </c>
      <c r="H48" s="83">
        <f>G54/$G$90</f>
        <v>1.59010431350437</v>
      </c>
    </row>
    <row r="49" spans="1:8" ht="21" customHeight="1">
      <c r="A49" s="125"/>
      <c r="B49" s="117"/>
      <c r="C49" s="5" t="s">
        <v>25</v>
      </c>
      <c r="D49" s="54">
        <v>3718</v>
      </c>
      <c r="E49" s="121"/>
      <c r="F49" s="137"/>
      <c r="G49" s="114"/>
      <c r="H49" s="84"/>
    </row>
    <row r="50" spans="1:8" ht="21" customHeight="1">
      <c r="A50" s="125"/>
      <c r="B50" s="117"/>
      <c r="C50" s="5" t="s">
        <v>26</v>
      </c>
      <c r="D50" s="54">
        <v>2434</v>
      </c>
      <c r="E50" s="121"/>
      <c r="F50" s="137"/>
      <c r="G50" s="114"/>
      <c r="H50" s="84"/>
    </row>
    <row r="51" spans="1:8" ht="21" customHeight="1">
      <c r="A51" s="125"/>
      <c r="B51" s="117"/>
      <c r="C51" s="5" t="s">
        <v>27</v>
      </c>
      <c r="D51" s="54">
        <v>3745</v>
      </c>
      <c r="E51" s="121"/>
      <c r="F51" s="137"/>
      <c r="G51" s="114"/>
      <c r="H51" s="84"/>
    </row>
    <row r="52" spans="1:8" ht="21" customHeight="1">
      <c r="A52" s="125"/>
      <c r="B52" s="117"/>
      <c r="C52" s="5" t="s">
        <v>28</v>
      </c>
      <c r="D52" s="54">
        <v>3052</v>
      </c>
      <c r="E52" s="121"/>
      <c r="F52" s="137"/>
      <c r="G52" s="123"/>
      <c r="H52" s="85"/>
    </row>
    <row r="53" spans="1:8" ht="21" customHeight="1" thickBot="1">
      <c r="A53" s="37"/>
      <c r="B53" s="38"/>
      <c r="C53" s="35" t="s">
        <v>103</v>
      </c>
      <c r="D53" s="57">
        <f>SUM(D48:D52)</f>
        <v>36062</v>
      </c>
      <c r="E53" s="36" t="s">
        <v>135</v>
      </c>
      <c r="F53" s="39"/>
      <c r="G53" s="67"/>
      <c r="H53" s="77"/>
    </row>
    <row r="54" spans="1:8" ht="21" customHeight="1">
      <c r="A54" s="124">
        <v>11</v>
      </c>
      <c r="B54" s="116" t="s">
        <v>86</v>
      </c>
      <c r="C54" s="30" t="s">
        <v>29</v>
      </c>
      <c r="D54" s="55">
        <v>27019</v>
      </c>
      <c r="E54" s="120">
        <f>D59/D105</f>
        <v>1.6138812583799338</v>
      </c>
      <c r="F54" s="136">
        <v>2</v>
      </c>
      <c r="G54" s="113">
        <f>D59/2</f>
        <v>28200.5</v>
      </c>
      <c r="H54" s="83">
        <f>G54/$G$90</f>
        <v>1.59010431350437</v>
      </c>
    </row>
    <row r="55" spans="1:8" ht="21" customHeight="1">
      <c r="A55" s="125"/>
      <c r="B55" s="117"/>
      <c r="C55" s="5" t="s">
        <v>30</v>
      </c>
      <c r="D55" s="54">
        <v>8122</v>
      </c>
      <c r="E55" s="121"/>
      <c r="F55" s="137"/>
      <c r="G55" s="114"/>
      <c r="H55" s="84"/>
    </row>
    <row r="56" spans="1:8" ht="21" customHeight="1">
      <c r="A56" s="125"/>
      <c r="B56" s="117"/>
      <c r="C56" s="5" t="s">
        <v>31</v>
      </c>
      <c r="D56" s="54">
        <v>5080</v>
      </c>
      <c r="E56" s="121"/>
      <c r="F56" s="137"/>
      <c r="G56" s="114"/>
      <c r="H56" s="84"/>
    </row>
    <row r="57" spans="1:8" ht="21" customHeight="1">
      <c r="A57" s="125"/>
      <c r="B57" s="118" t="s">
        <v>89</v>
      </c>
      <c r="C57" s="5" t="s">
        <v>87</v>
      </c>
      <c r="D57" s="54">
        <v>3931</v>
      </c>
      <c r="E57" s="121"/>
      <c r="F57" s="137"/>
      <c r="G57" s="114"/>
      <c r="H57" s="84"/>
    </row>
    <row r="58" spans="1:8" ht="21" customHeight="1">
      <c r="A58" s="125"/>
      <c r="B58" s="117"/>
      <c r="C58" s="5" t="s">
        <v>88</v>
      </c>
      <c r="D58" s="54">
        <v>12249</v>
      </c>
      <c r="E58" s="121"/>
      <c r="F58" s="137"/>
      <c r="G58" s="123"/>
      <c r="H58" s="85"/>
    </row>
    <row r="59" spans="1:8" ht="21" customHeight="1" thickBot="1">
      <c r="A59" s="37"/>
      <c r="B59" s="38"/>
      <c r="C59" s="35" t="s">
        <v>103</v>
      </c>
      <c r="D59" s="57">
        <f>SUM(D54:D58)</f>
        <v>56401</v>
      </c>
      <c r="E59" s="36" t="s">
        <v>117</v>
      </c>
      <c r="F59" s="39"/>
      <c r="G59" s="67"/>
      <c r="H59" s="77"/>
    </row>
    <row r="60" spans="1:8" ht="21" customHeight="1">
      <c r="A60" s="124">
        <v>12</v>
      </c>
      <c r="B60" s="116" t="s">
        <v>90</v>
      </c>
      <c r="C60" s="30" t="s">
        <v>32</v>
      </c>
      <c r="D60" s="55">
        <v>7294</v>
      </c>
      <c r="E60" s="120">
        <f>D63/D105</f>
        <v>1.118222472938945</v>
      </c>
      <c r="F60" s="136">
        <v>1</v>
      </c>
      <c r="G60" s="113">
        <f>D63</f>
        <v>39079</v>
      </c>
      <c r="H60" s="83">
        <f>G60/$G$90</f>
        <v>2.2034959120383424</v>
      </c>
    </row>
    <row r="61" spans="1:8" ht="21" customHeight="1">
      <c r="A61" s="125"/>
      <c r="B61" s="117"/>
      <c r="C61" s="5" t="s">
        <v>33</v>
      </c>
      <c r="D61" s="54">
        <v>19228</v>
      </c>
      <c r="E61" s="121"/>
      <c r="F61" s="137"/>
      <c r="G61" s="114"/>
      <c r="H61" s="84"/>
    </row>
    <row r="62" spans="1:8" ht="21" customHeight="1">
      <c r="A62" s="125"/>
      <c r="B62" s="117"/>
      <c r="C62" s="5" t="s">
        <v>34</v>
      </c>
      <c r="D62" s="54">
        <v>12557</v>
      </c>
      <c r="E62" s="121"/>
      <c r="F62" s="137"/>
      <c r="G62" s="123"/>
      <c r="H62" s="85"/>
    </row>
    <row r="63" spans="1:8" ht="21" customHeight="1" thickBot="1">
      <c r="A63" s="37"/>
      <c r="B63" s="38"/>
      <c r="C63" s="35" t="s">
        <v>103</v>
      </c>
      <c r="D63" s="57">
        <f>SUM(D60:D62)</f>
        <v>39079</v>
      </c>
      <c r="E63" s="36" t="s">
        <v>122</v>
      </c>
      <c r="F63" s="39"/>
      <c r="G63" s="67"/>
      <c r="H63" s="77"/>
    </row>
    <row r="64" spans="1:8" ht="21" customHeight="1">
      <c r="A64" s="124">
        <v>13</v>
      </c>
      <c r="B64" s="116" t="s">
        <v>91</v>
      </c>
      <c r="C64" s="30" t="s">
        <v>35</v>
      </c>
      <c r="D64" s="55">
        <v>24991</v>
      </c>
      <c r="E64" s="120">
        <f>D68/D105</f>
        <v>1.2566589816540763</v>
      </c>
      <c r="F64" s="136">
        <v>1</v>
      </c>
      <c r="G64" s="113">
        <f>D68</f>
        <v>43917</v>
      </c>
      <c r="H64" s="83">
        <f>G64/$G$90</f>
        <v>2.476289822385114</v>
      </c>
    </row>
    <row r="65" spans="1:8" ht="21" customHeight="1">
      <c r="A65" s="125"/>
      <c r="B65" s="117"/>
      <c r="C65" s="5" t="s">
        <v>36</v>
      </c>
      <c r="D65" s="54">
        <v>4895</v>
      </c>
      <c r="E65" s="121"/>
      <c r="F65" s="137"/>
      <c r="G65" s="114"/>
      <c r="H65" s="84"/>
    </row>
    <row r="66" spans="1:8" ht="21" customHeight="1">
      <c r="A66" s="125"/>
      <c r="B66" s="117"/>
      <c r="C66" s="5" t="s">
        <v>37</v>
      </c>
      <c r="D66" s="54">
        <v>9031</v>
      </c>
      <c r="E66" s="121"/>
      <c r="F66" s="137"/>
      <c r="G66" s="114"/>
      <c r="H66" s="84"/>
    </row>
    <row r="67" spans="1:8" ht="21" customHeight="1">
      <c r="A67" s="125"/>
      <c r="B67" s="117"/>
      <c r="C67" s="5" t="s">
        <v>38</v>
      </c>
      <c r="D67" s="54">
        <v>5000</v>
      </c>
      <c r="E67" s="121"/>
      <c r="F67" s="137"/>
      <c r="G67" s="123"/>
      <c r="H67" s="85"/>
    </row>
    <row r="68" spans="1:8" ht="21" customHeight="1" thickBot="1">
      <c r="A68" s="37"/>
      <c r="B68" s="38"/>
      <c r="C68" s="35" t="s">
        <v>103</v>
      </c>
      <c r="D68" s="57">
        <f>SUM(D64:D67)</f>
        <v>43917</v>
      </c>
      <c r="E68" s="36" t="s">
        <v>125</v>
      </c>
      <c r="F68" s="39"/>
      <c r="G68" s="67"/>
      <c r="H68" s="77"/>
    </row>
    <row r="69" spans="1:8" ht="21" customHeight="1">
      <c r="A69" s="124">
        <v>14</v>
      </c>
      <c r="B69" s="116" t="s">
        <v>92</v>
      </c>
      <c r="C69" s="30" t="s">
        <v>109</v>
      </c>
      <c r="D69" s="55">
        <v>12350</v>
      </c>
      <c r="E69" s="120">
        <f>D73/D105</f>
        <v>1.3780413028549003</v>
      </c>
      <c r="F69" s="136">
        <v>1</v>
      </c>
      <c r="G69" s="113">
        <f>D73</f>
        <v>48159</v>
      </c>
      <c r="H69" s="83">
        <f>G69/$G$90</f>
        <v>2.7154778686213703</v>
      </c>
    </row>
    <row r="70" spans="1:8" ht="21" customHeight="1">
      <c r="A70" s="125"/>
      <c r="B70" s="117"/>
      <c r="C70" s="5" t="s">
        <v>110</v>
      </c>
      <c r="D70" s="54">
        <v>18478</v>
      </c>
      <c r="E70" s="121"/>
      <c r="F70" s="137"/>
      <c r="G70" s="114"/>
      <c r="H70" s="84"/>
    </row>
    <row r="71" spans="1:8" ht="21" customHeight="1">
      <c r="A71" s="125"/>
      <c r="B71" s="117"/>
      <c r="C71" s="5" t="s">
        <v>111</v>
      </c>
      <c r="D71" s="54">
        <v>6509</v>
      </c>
      <c r="E71" s="121"/>
      <c r="F71" s="137"/>
      <c r="G71" s="114"/>
      <c r="H71" s="84"/>
    </row>
    <row r="72" spans="1:8" ht="21" customHeight="1">
      <c r="A72" s="125"/>
      <c r="B72" s="20" t="s">
        <v>93</v>
      </c>
      <c r="C72" s="5" t="s">
        <v>57</v>
      </c>
      <c r="D72" s="54">
        <v>10822</v>
      </c>
      <c r="E72" s="121"/>
      <c r="F72" s="137"/>
      <c r="G72" s="123"/>
      <c r="H72" s="85"/>
    </row>
    <row r="73" spans="1:8" ht="21" customHeight="1" thickBot="1">
      <c r="A73" s="37"/>
      <c r="B73" s="38"/>
      <c r="C73" s="35" t="s">
        <v>103</v>
      </c>
      <c r="D73" s="57">
        <f>SUM(D69:D72)</f>
        <v>48159</v>
      </c>
      <c r="E73" s="36" t="s">
        <v>126</v>
      </c>
      <c r="F73" s="39"/>
      <c r="G73" s="67"/>
      <c r="H73" s="77"/>
    </row>
    <row r="74" spans="1:8" ht="21" customHeight="1">
      <c r="A74" s="124">
        <v>15</v>
      </c>
      <c r="B74" s="116" t="s">
        <v>95</v>
      </c>
      <c r="C74" s="30" t="s">
        <v>39</v>
      </c>
      <c r="D74" s="55">
        <v>5947</v>
      </c>
      <c r="E74" s="120">
        <f>D84/D105</f>
        <v>1.5110696883482129</v>
      </c>
      <c r="F74" s="136">
        <v>1</v>
      </c>
      <c r="G74" s="113">
        <f>D84</f>
        <v>52808</v>
      </c>
      <c r="H74" s="83">
        <f>G74/$G$90</f>
        <v>2.977614885819002</v>
      </c>
    </row>
    <row r="75" spans="1:8" ht="21" customHeight="1">
      <c r="A75" s="125"/>
      <c r="B75" s="117"/>
      <c r="C75" s="5" t="s">
        <v>40</v>
      </c>
      <c r="D75" s="54">
        <v>8672</v>
      </c>
      <c r="E75" s="121"/>
      <c r="F75" s="137"/>
      <c r="G75" s="114"/>
      <c r="H75" s="84"/>
    </row>
    <row r="76" spans="1:8" ht="21" customHeight="1">
      <c r="A76" s="125"/>
      <c r="B76" s="117"/>
      <c r="C76" s="5" t="s">
        <v>41</v>
      </c>
      <c r="D76" s="54">
        <v>15357</v>
      </c>
      <c r="E76" s="121"/>
      <c r="F76" s="137"/>
      <c r="G76" s="114"/>
      <c r="H76" s="84"/>
    </row>
    <row r="77" spans="1:8" ht="21" customHeight="1">
      <c r="A77" s="125"/>
      <c r="B77" s="117"/>
      <c r="C77" s="5" t="s">
        <v>42</v>
      </c>
      <c r="D77" s="54">
        <v>3255</v>
      </c>
      <c r="E77" s="121"/>
      <c r="F77" s="137"/>
      <c r="G77" s="114"/>
      <c r="H77" s="84"/>
    </row>
    <row r="78" spans="1:8" ht="21" customHeight="1">
      <c r="A78" s="125"/>
      <c r="B78" s="117"/>
      <c r="C78" s="5" t="s">
        <v>43</v>
      </c>
      <c r="D78" s="54">
        <v>11167</v>
      </c>
      <c r="E78" s="121"/>
      <c r="F78" s="137"/>
      <c r="G78" s="114"/>
      <c r="H78" s="84"/>
    </row>
    <row r="79" spans="1:8" ht="21" customHeight="1">
      <c r="A79" s="125"/>
      <c r="B79" s="117"/>
      <c r="C79" s="5" t="s">
        <v>44</v>
      </c>
      <c r="D79" s="54">
        <v>1565</v>
      </c>
      <c r="E79" s="121"/>
      <c r="F79" s="137"/>
      <c r="G79" s="114"/>
      <c r="H79" s="84"/>
    </row>
    <row r="80" spans="1:8" ht="21" customHeight="1">
      <c r="A80" s="125"/>
      <c r="B80" s="117"/>
      <c r="C80" s="5" t="s">
        <v>45</v>
      </c>
      <c r="D80" s="54">
        <v>2241</v>
      </c>
      <c r="E80" s="121"/>
      <c r="F80" s="137"/>
      <c r="G80" s="114"/>
      <c r="H80" s="84"/>
    </row>
    <row r="81" spans="1:8" ht="21" customHeight="1">
      <c r="A81" s="125"/>
      <c r="B81" s="117"/>
      <c r="C81" s="5" t="s">
        <v>46</v>
      </c>
      <c r="D81" s="54">
        <v>2862</v>
      </c>
      <c r="E81" s="121"/>
      <c r="F81" s="137"/>
      <c r="G81" s="114"/>
      <c r="H81" s="84"/>
    </row>
    <row r="82" spans="1:8" ht="21" customHeight="1">
      <c r="A82" s="125"/>
      <c r="B82" s="117"/>
      <c r="C82" s="5" t="s">
        <v>47</v>
      </c>
      <c r="D82" s="54">
        <v>722</v>
      </c>
      <c r="E82" s="121"/>
      <c r="F82" s="137"/>
      <c r="G82" s="114"/>
      <c r="H82" s="84"/>
    </row>
    <row r="83" spans="1:8" ht="21" customHeight="1">
      <c r="A83" s="125"/>
      <c r="B83" s="20" t="s">
        <v>96</v>
      </c>
      <c r="C83" s="5" t="s">
        <v>59</v>
      </c>
      <c r="D83" s="54">
        <v>1020</v>
      </c>
      <c r="E83" s="121"/>
      <c r="F83" s="137"/>
      <c r="G83" s="123"/>
      <c r="H83" s="85"/>
    </row>
    <row r="84" spans="1:8" ht="21" customHeight="1" thickBot="1">
      <c r="A84" s="37"/>
      <c r="B84" s="38"/>
      <c r="C84" s="35" t="s">
        <v>103</v>
      </c>
      <c r="D84" s="57">
        <f>SUM(D74:D83)</f>
        <v>52808</v>
      </c>
      <c r="E84" s="36" t="s">
        <v>127</v>
      </c>
      <c r="F84" s="39"/>
      <c r="G84" s="67"/>
      <c r="H84" s="77"/>
    </row>
    <row r="85" spans="1:8" ht="21" customHeight="1">
      <c r="A85" s="126">
        <v>16</v>
      </c>
      <c r="B85" s="146" t="s">
        <v>98</v>
      </c>
      <c r="C85" s="30" t="s">
        <v>68</v>
      </c>
      <c r="D85" s="55">
        <v>6997</v>
      </c>
      <c r="E85" s="134">
        <f>D89/D105</f>
        <v>0.637300107917198</v>
      </c>
      <c r="F85" s="104">
        <v>1</v>
      </c>
      <c r="G85" s="113">
        <f>D89</f>
        <v>22272</v>
      </c>
      <c r="H85" s="83">
        <f>G85/$G$90</f>
        <v>1.2558218212574006</v>
      </c>
    </row>
    <row r="86" spans="1:8" ht="21" customHeight="1">
      <c r="A86" s="127"/>
      <c r="B86" s="117"/>
      <c r="C86" s="5" t="s">
        <v>69</v>
      </c>
      <c r="D86" s="54">
        <v>3084</v>
      </c>
      <c r="E86" s="138"/>
      <c r="F86" s="105"/>
      <c r="G86" s="114"/>
      <c r="H86" s="84"/>
    </row>
    <row r="87" spans="1:8" ht="21" customHeight="1">
      <c r="A87" s="127"/>
      <c r="B87" s="117"/>
      <c r="C87" s="5" t="s">
        <v>70</v>
      </c>
      <c r="D87" s="54">
        <v>6500</v>
      </c>
      <c r="E87" s="138"/>
      <c r="F87" s="105"/>
      <c r="G87" s="114"/>
      <c r="H87" s="84"/>
    </row>
    <row r="88" spans="1:8" ht="21" customHeight="1" thickBot="1">
      <c r="A88" s="128"/>
      <c r="B88" s="45" t="s">
        <v>97</v>
      </c>
      <c r="C88" s="46" t="s">
        <v>67</v>
      </c>
      <c r="D88" s="56">
        <v>5691</v>
      </c>
      <c r="E88" s="139"/>
      <c r="F88" s="140"/>
      <c r="G88" s="115"/>
      <c r="H88" s="86"/>
    </row>
    <row r="89" spans="1:8" ht="21" customHeight="1" thickBot="1">
      <c r="A89" s="40"/>
      <c r="B89" s="41"/>
      <c r="C89" s="42" t="s">
        <v>103</v>
      </c>
      <c r="D89" s="58">
        <f>SUM(D85:D88)</f>
        <v>22272</v>
      </c>
      <c r="E89" s="43" t="s">
        <v>124</v>
      </c>
      <c r="F89" s="44"/>
      <c r="G89" s="69"/>
      <c r="H89" s="79"/>
    </row>
    <row r="90" spans="1:8" ht="21" customHeight="1">
      <c r="A90" s="126">
        <v>17</v>
      </c>
      <c r="B90" s="116" t="s">
        <v>99</v>
      </c>
      <c r="C90" s="30" t="s">
        <v>64</v>
      </c>
      <c r="D90" s="55">
        <v>11262</v>
      </c>
      <c r="E90" s="134">
        <f>D92/D105</f>
        <v>0.5074765361849635</v>
      </c>
      <c r="F90" s="80" t="s">
        <v>147</v>
      </c>
      <c r="G90" s="131">
        <f>D92</f>
        <v>17735</v>
      </c>
      <c r="H90" s="87">
        <f>G90/$G$90</f>
        <v>1</v>
      </c>
    </row>
    <row r="91" spans="1:8" ht="21" customHeight="1">
      <c r="A91" s="127"/>
      <c r="B91" s="117"/>
      <c r="C91" s="5" t="s">
        <v>65</v>
      </c>
      <c r="D91" s="54">
        <v>6473</v>
      </c>
      <c r="E91" s="135"/>
      <c r="F91" s="109"/>
      <c r="G91" s="133"/>
      <c r="H91" s="88"/>
    </row>
    <row r="92" spans="1:8" ht="21" customHeight="1" thickBot="1">
      <c r="A92" s="37"/>
      <c r="B92" s="38"/>
      <c r="C92" s="35" t="s">
        <v>103</v>
      </c>
      <c r="D92" s="57">
        <f>SUM(D90:D91)</f>
        <v>17735</v>
      </c>
      <c r="E92" s="36" t="s">
        <v>116</v>
      </c>
      <c r="F92" s="39"/>
      <c r="G92" s="67"/>
      <c r="H92" s="77"/>
    </row>
    <row r="93" spans="1:8" ht="21" customHeight="1">
      <c r="A93" s="126">
        <v>18</v>
      </c>
      <c r="B93" s="116" t="s">
        <v>100</v>
      </c>
      <c r="C93" s="30" t="s">
        <v>48</v>
      </c>
      <c r="D93" s="55">
        <v>3468</v>
      </c>
      <c r="E93" s="120">
        <f>D100/D105</f>
        <v>0.9774395827201674</v>
      </c>
      <c r="F93" s="136">
        <v>1</v>
      </c>
      <c r="G93" s="131">
        <f>D100</f>
        <v>34159</v>
      </c>
      <c r="H93" s="87">
        <f>G93/$G$90</f>
        <v>1.9260783760924725</v>
      </c>
    </row>
    <row r="94" spans="1:8" ht="21" customHeight="1">
      <c r="A94" s="127"/>
      <c r="B94" s="117"/>
      <c r="C94" s="5" t="s">
        <v>49</v>
      </c>
      <c r="D94" s="54">
        <v>4382</v>
      </c>
      <c r="E94" s="121"/>
      <c r="F94" s="137"/>
      <c r="G94" s="132"/>
      <c r="H94" s="89"/>
    </row>
    <row r="95" spans="1:8" ht="21" customHeight="1">
      <c r="A95" s="127"/>
      <c r="B95" s="117"/>
      <c r="C95" s="5" t="s">
        <v>50</v>
      </c>
      <c r="D95" s="54">
        <v>1305</v>
      </c>
      <c r="E95" s="121"/>
      <c r="F95" s="137"/>
      <c r="G95" s="132"/>
      <c r="H95" s="89"/>
    </row>
    <row r="96" spans="1:8" ht="21" customHeight="1">
      <c r="A96" s="127"/>
      <c r="B96" s="117"/>
      <c r="C96" s="5" t="s">
        <v>51</v>
      </c>
      <c r="D96" s="54">
        <v>12785</v>
      </c>
      <c r="E96" s="121"/>
      <c r="F96" s="137"/>
      <c r="G96" s="132"/>
      <c r="H96" s="89"/>
    </row>
    <row r="97" spans="1:8" ht="21" customHeight="1">
      <c r="A97" s="127"/>
      <c r="B97" s="117"/>
      <c r="C97" s="5" t="s">
        <v>52</v>
      </c>
      <c r="D97" s="54">
        <v>7082</v>
      </c>
      <c r="E97" s="121"/>
      <c r="F97" s="137"/>
      <c r="G97" s="132"/>
      <c r="H97" s="89"/>
    </row>
    <row r="98" spans="1:8" ht="21" customHeight="1">
      <c r="A98" s="127"/>
      <c r="B98" s="117"/>
      <c r="C98" s="5" t="s">
        <v>53</v>
      </c>
      <c r="D98" s="54">
        <v>3453</v>
      </c>
      <c r="E98" s="121"/>
      <c r="F98" s="137"/>
      <c r="G98" s="132"/>
      <c r="H98" s="89"/>
    </row>
    <row r="99" spans="1:8" ht="21" customHeight="1">
      <c r="A99" s="127"/>
      <c r="B99" s="20" t="s">
        <v>101</v>
      </c>
      <c r="C99" s="5" t="s">
        <v>66</v>
      </c>
      <c r="D99" s="54">
        <v>1684</v>
      </c>
      <c r="E99" s="121"/>
      <c r="F99" s="137"/>
      <c r="G99" s="133"/>
      <c r="H99" s="88"/>
    </row>
    <row r="100" spans="1:8" ht="18" thickBot="1">
      <c r="A100" s="33"/>
      <c r="B100" s="34"/>
      <c r="C100" s="35" t="s">
        <v>103</v>
      </c>
      <c r="D100" s="57">
        <f>SUM(D93:D99)</f>
        <v>34159</v>
      </c>
      <c r="E100" s="36" t="s">
        <v>131</v>
      </c>
      <c r="F100" s="21"/>
      <c r="G100" s="70"/>
      <c r="H100" s="70"/>
    </row>
    <row r="101" spans="1:6" ht="18" thickBot="1">
      <c r="A101" s="13"/>
      <c r="B101" s="9"/>
      <c r="C101" s="10"/>
      <c r="D101" s="11"/>
      <c r="E101" s="7" t="s">
        <v>133</v>
      </c>
      <c r="F101" s="8"/>
    </row>
    <row r="102" spans="1:8" ht="17.25">
      <c r="A102" s="13" t="s">
        <v>115</v>
      </c>
      <c r="B102" s="9"/>
      <c r="C102" s="10"/>
      <c r="D102" s="17" t="s">
        <v>114</v>
      </c>
      <c r="E102" s="26" t="s">
        <v>143</v>
      </c>
      <c r="F102" s="19" t="s">
        <v>144</v>
      </c>
      <c r="H102" s="82" t="s">
        <v>132</v>
      </c>
    </row>
    <row r="103" spans="1:8" ht="18" thickBot="1">
      <c r="A103" s="14" t="s">
        <v>115</v>
      </c>
      <c r="B103" s="9" t="s">
        <v>112</v>
      </c>
      <c r="C103" s="10"/>
      <c r="D103" s="23">
        <f>SUM(D4:D100)/2</f>
        <v>1957056</v>
      </c>
      <c r="E103" s="27">
        <v>56</v>
      </c>
      <c r="F103" s="28">
        <v>56</v>
      </c>
      <c r="H103" s="81">
        <f>G74/G90</f>
        <v>2.977614885819002</v>
      </c>
    </row>
    <row r="104" spans="4:8" ht="18" thickBot="1">
      <c r="D104" s="15" t="s">
        <v>113</v>
      </c>
      <c r="E104" s="24" t="s">
        <v>136</v>
      </c>
      <c r="H104" s="18" t="s">
        <v>139</v>
      </c>
    </row>
    <row r="105" spans="4:5" ht="18" thickBot="1">
      <c r="D105" s="16">
        <f>D103/56</f>
        <v>34947.42857142857</v>
      </c>
      <c r="E105" s="25" t="s">
        <v>137</v>
      </c>
    </row>
    <row r="106" spans="4:8" ht="17.25">
      <c r="D106"/>
      <c r="H106" s="64" t="s">
        <v>141</v>
      </c>
    </row>
    <row r="107" spans="4:8" ht="17.25">
      <c r="D107"/>
      <c r="H107" s="65" t="s">
        <v>149</v>
      </c>
    </row>
    <row r="108" ht="17.25">
      <c r="D108"/>
    </row>
    <row r="109" spans="4:8" ht="17.25">
      <c r="D109"/>
      <c r="H109" s="64" t="s">
        <v>140</v>
      </c>
    </row>
    <row r="110" spans="4:8" ht="17.25">
      <c r="D110"/>
      <c r="H110" s="65" t="s">
        <v>142</v>
      </c>
    </row>
    <row r="111" ht="17.25">
      <c r="D111"/>
    </row>
  </sheetData>
  <mergeCells count="97">
    <mergeCell ref="B93:B98"/>
    <mergeCell ref="A14:A17"/>
    <mergeCell ref="A19:A27"/>
    <mergeCell ref="A38:A40"/>
    <mergeCell ref="A42:A46"/>
    <mergeCell ref="A48:A52"/>
    <mergeCell ref="A54:A58"/>
    <mergeCell ref="B69:B71"/>
    <mergeCell ref="B74:B82"/>
    <mergeCell ref="B85:B87"/>
    <mergeCell ref="B90:B91"/>
    <mergeCell ref="F19:F27"/>
    <mergeCell ref="B42:B46"/>
    <mergeCell ref="B48:B52"/>
    <mergeCell ref="B60:B62"/>
    <mergeCell ref="B54:B56"/>
    <mergeCell ref="B57:B58"/>
    <mergeCell ref="F38:F40"/>
    <mergeCell ref="F48:F52"/>
    <mergeCell ref="F42:F46"/>
    <mergeCell ref="G38:G40"/>
    <mergeCell ref="G42:G46"/>
    <mergeCell ref="E14:E17"/>
    <mergeCell ref="F14:F17"/>
    <mergeCell ref="G33:G36"/>
    <mergeCell ref="F54:F58"/>
    <mergeCell ref="G48:G52"/>
    <mergeCell ref="G54:G58"/>
    <mergeCell ref="F64:F67"/>
    <mergeCell ref="G60:G62"/>
    <mergeCell ref="G64:G67"/>
    <mergeCell ref="F60:F62"/>
    <mergeCell ref="B38:B40"/>
    <mergeCell ref="E69:E72"/>
    <mergeCell ref="E60:E62"/>
    <mergeCell ref="E64:E67"/>
    <mergeCell ref="E48:E52"/>
    <mergeCell ref="E38:E40"/>
    <mergeCell ref="B64:B67"/>
    <mergeCell ref="E54:E58"/>
    <mergeCell ref="E42:E46"/>
    <mergeCell ref="F74:F83"/>
    <mergeCell ref="F69:F72"/>
    <mergeCell ref="G69:G72"/>
    <mergeCell ref="G74:G83"/>
    <mergeCell ref="G93:G99"/>
    <mergeCell ref="G85:G88"/>
    <mergeCell ref="E74:E83"/>
    <mergeCell ref="E90:E91"/>
    <mergeCell ref="F90:F91"/>
    <mergeCell ref="G90:G91"/>
    <mergeCell ref="E93:E99"/>
    <mergeCell ref="F93:F99"/>
    <mergeCell ref="E85:E88"/>
    <mergeCell ref="F85:F88"/>
    <mergeCell ref="A60:A62"/>
    <mergeCell ref="A64:A67"/>
    <mergeCell ref="A69:A72"/>
    <mergeCell ref="A33:A36"/>
    <mergeCell ref="A74:A83"/>
    <mergeCell ref="A85:A88"/>
    <mergeCell ref="A90:A91"/>
    <mergeCell ref="A93:A99"/>
    <mergeCell ref="B3:C3"/>
    <mergeCell ref="G14:G17"/>
    <mergeCell ref="G19:G27"/>
    <mergeCell ref="B14:B16"/>
    <mergeCell ref="B19:B23"/>
    <mergeCell ref="B24:B27"/>
    <mergeCell ref="E19:E27"/>
    <mergeCell ref="G4:G8"/>
    <mergeCell ref="G10:G12"/>
    <mergeCell ref="A4:A8"/>
    <mergeCell ref="B33:B35"/>
    <mergeCell ref="E33:E36"/>
    <mergeCell ref="F33:F36"/>
    <mergeCell ref="E4:E8"/>
    <mergeCell ref="F4:F8"/>
    <mergeCell ref="A10:A12"/>
    <mergeCell ref="E10:E12"/>
    <mergeCell ref="F10:F12"/>
    <mergeCell ref="H4:H8"/>
    <mergeCell ref="H10:H12"/>
    <mergeCell ref="H14:H17"/>
    <mergeCell ref="H19:H27"/>
    <mergeCell ref="H33:H36"/>
    <mergeCell ref="H38:H40"/>
    <mergeCell ref="H42:H46"/>
    <mergeCell ref="H48:H52"/>
    <mergeCell ref="H54:H58"/>
    <mergeCell ref="H60:H62"/>
    <mergeCell ref="H64:H67"/>
    <mergeCell ref="H69:H72"/>
    <mergeCell ref="H74:H83"/>
    <mergeCell ref="H85:H88"/>
    <mergeCell ref="H90:H91"/>
    <mergeCell ref="H93:H99"/>
  </mergeCells>
  <printOptions horizontalCentered="1"/>
  <pageMargins left="0.3937007874015748" right="0.3937007874015748" top="0.53" bottom="0.4" header="0.31496062992125984" footer="0.1968503937007874"/>
  <pageSetup fitToHeight="1" fitToWidth="1" orientation="portrait" paperSize="9" scale="35" r:id="rId1"/>
  <headerFooter alignWithMargins="0">
    <oddHeader>&amp;C&amp;"ＭＳ Ｐゴシック,標準"&amp;24岡山県議会新選挙区・配分議員数試算表&amp;R&amp;"ＭＳ Ｐ明朝,斜体"&amp;12
 2006.5.15採択</oddHeader>
    <oddFooter>&amp;RCopyright(C)2006 Jichiken Okayama All rights reserved.
</oddFooter>
  </headerFooter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岡山県</dc:creator>
  <cp:keywords/>
  <dc:description/>
  <cp:lastModifiedBy>jichiken</cp:lastModifiedBy>
  <cp:lastPrinted>2006-05-16T06:32:42Z</cp:lastPrinted>
  <dcterms:created xsi:type="dcterms:W3CDTF">2005-12-13T05:56:47Z</dcterms:created>
  <dcterms:modified xsi:type="dcterms:W3CDTF">2006-05-16T08:31:37Z</dcterms:modified>
  <cp:category/>
  <cp:version/>
  <cp:contentType/>
  <cp:contentStatus/>
</cp:coreProperties>
</file>